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e\Desktop\Writing\"/>
    </mc:Choice>
  </mc:AlternateContent>
  <bookViews>
    <workbookView xWindow="0" yWindow="0" windowWidth="9765" windowHeight="7080"/>
  </bookViews>
  <sheets>
    <sheet name="Question 1 answer" sheetId="2" r:id="rId1"/>
    <sheet name="Question 2- answer" sheetId="3" r:id="rId2"/>
    <sheet name="Question 3- Answer" sheetId="4" r:id="rId3"/>
    <sheet name="Question 4- answer" sheetId="5" r:id="rId4"/>
    <sheet name="Question 5 - answer " sheetId="6" r:id="rId5"/>
    <sheet name="Question 6 - Answer" sheetId="7" r:id="rId6"/>
    <sheet name="Question 7- answer" sheetId="1"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 i="1" l="1"/>
  <c r="I14" i="1"/>
  <c r="F14" i="1"/>
  <c r="J13" i="1"/>
  <c r="H13" i="1"/>
  <c r="G23" i="1"/>
  <c r="H23" i="1"/>
  <c r="I23" i="1"/>
  <c r="J21" i="1"/>
  <c r="G21" i="1"/>
  <c r="H21" i="1"/>
  <c r="F23" i="1"/>
  <c r="J20" i="1"/>
  <c r="F20" i="1"/>
  <c r="G18" i="1"/>
  <c r="I18" i="1"/>
  <c r="I17" i="1"/>
  <c r="J17" i="1"/>
  <c r="H17" i="1"/>
  <c r="F17" i="1"/>
  <c r="J16" i="1"/>
  <c r="I11" i="1"/>
  <c r="I10" i="1"/>
  <c r="G10" i="1"/>
  <c r="G11" i="1"/>
  <c r="J11" i="1"/>
  <c r="H11" i="1"/>
  <c r="F10" i="1"/>
  <c r="L26" i="7"/>
  <c r="F27" i="7"/>
  <c r="H27" i="7"/>
  <c r="J27" i="7"/>
  <c r="L27" i="7"/>
  <c r="D27" i="7"/>
  <c r="J26" i="7"/>
  <c r="H26" i="7"/>
  <c r="F26" i="7"/>
  <c r="D26" i="7"/>
  <c r="F25" i="7"/>
  <c r="H25" i="7"/>
  <c r="J25" i="7"/>
  <c r="L25" i="7"/>
  <c r="D25" i="7"/>
  <c r="L24" i="7"/>
  <c r="H24" i="7"/>
  <c r="J24" i="7"/>
  <c r="F24" i="7"/>
  <c r="D24" i="7"/>
  <c r="F23" i="7"/>
  <c r="H23" i="7"/>
  <c r="J23" i="7"/>
  <c r="L23" i="7"/>
  <c r="D23" i="7"/>
  <c r="L22" i="7"/>
  <c r="J22" i="7"/>
  <c r="H22" i="7"/>
  <c r="F22" i="7"/>
  <c r="D22" i="7"/>
  <c r="L21" i="7"/>
  <c r="J21" i="7"/>
  <c r="H21" i="7"/>
  <c r="F21" i="7"/>
  <c r="D21" i="7"/>
  <c r="J20" i="7"/>
  <c r="H20" i="7"/>
  <c r="F20" i="7"/>
  <c r="D20" i="7"/>
  <c r="F21" i="6"/>
  <c r="H21" i="6"/>
  <c r="J21" i="6"/>
  <c r="L21" i="6"/>
  <c r="D21" i="6"/>
  <c r="L20" i="6"/>
  <c r="J20" i="6"/>
  <c r="H20" i="6"/>
  <c r="F20" i="6"/>
  <c r="D20" i="6"/>
  <c r="L18" i="6"/>
  <c r="F19" i="6"/>
  <c r="H19" i="6"/>
  <c r="J19" i="6"/>
  <c r="L19" i="6"/>
  <c r="D19" i="6"/>
  <c r="J18" i="6"/>
  <c r="H18" i="6"/>
  <c r="F18" i="6"/>
  <c r="D18" i="6"/>
  <c r="F17" i="6"/>
  <c r="H17" i="6"/>
  <c r="J17" i="6"/>
  <c r="L17" i="6"/>
  <c r="D17" i="6"/>
  <c r="L16" i="6"/>
  <c r="J16" i="6"/>
  <c r="H16" i="6"/>
  <c r="F16" i="6"/>
  <c r="D16" i="6"/>
  <c r="L15" i="6"/>
  <c r="J15" i="6"/>
  <c r="H15" i="6"/>
  <c r="F15" i="6"/>
  <c r="D15" i="6"/>
  <c r="E19" i="5"/>
  <c r="F19" i="5"/>
  <c r="G19" i="5"/>
  <c r="H19" i="5"/>
  <c r="D19" i="5"/>
  <c r="H18" i="5"/>
  <c r="G18" i="5"/>
  <c r="G14" i="5"/>
  <c r="F18" i="5"/>
  <c r="E18" i="5"/>
  <c r="D18" i="5"/>
  <c r="E17" i="5"/>
  <c r="F17" i="5"/>
  <c r="G17" i="5"/>
  <c r="H17" i="5"/>
  <c r="D17" i="5"/>
  <c r="H16" i="5"/>
  <c r="H15" i="5"/>
  <c r="G16" i="5"/>
  <c r="F16" i="5"/>
  <c r="E16" i="5"/>
  <c r="D16" i="5"/>
  <c r="G15" i="5"/>
  <c r="F15" i="5"/>
  <c r="E15" i="5"/>
  <c r="D15" i="5"/>
  <c r="F14" i="5"/>
  <c r="E14" i="5"/>
  <c r="D14" i="5"/>
  <c r="E26" i="4"/>
  <c r="F26" i="4"/>
  <c r="G26" i="4"/>
  <c r="H26" i="4"/>
  <c r="D26" i="4"/>
  <c r="H25" i="4"/>
  <c r="G25" i="4"/>
  <c r="F25" i="4"/>
  <c r="E25" i="4"/>
  <c r="D25" i="4"/>
  <c r="E24" i="4"/>
  <c r="F24" i="4"/>
  <c r="G24" i="4"/>
  <c r="H24" i="4"/>
  <c r="D24" i="4"/>
  <c r="H23" i="4"/>
  <c r="G23" i="4"/>
  <c r="F23" i="4"/>
  <c r="E23" i="4"/>
  <c r="D23" i="4"/>
  <c r="E22" i="4"/>
  <c r="F22" i="4"/>
  <c r="G22" i="4"/>
  <c r="H22" i="4"/>
  <c r="D22" i="4"/>
  <c r="H21" i="4"/>
  <c r="G21" i="4"/>
  <c r="F21" i="4"/>
  <c r="E21" i="4"/>
  <c r="D21" i="4"/>
  <c r="E20" i="4"/>
  <c r="F20" i="4"/>
  <c r="G20" i="4"/>
  <c r="H20" i="4"/>
  <c r="D20" i="4"/>
  <c r="H18" i="4"/>
  <c r="G18" i="4"/>
  <c r="F18" i="4"/>
  <c r="E18" i="4"/>
  <c r="D18" i="4"/>
  <c r="E16" i="3"/>
  <c r="F16" i="3"/>
  <c r="G16" i="3"/>
  <c r="D16" i="3"/>
  <c r="G15" i="3"/>
  <c r="F15" i="3"/>
  <c r="E15" i="3"/>
  <c r="D15" i="3"/>
  <c r="E14" i="3"/>
  <c r="F14" i="3"/>
  <c r="G14" i="3"/>
  <c r="D14" i="3"/>
  <c r="G13" i="3"/>
  <c r="G12" i="3"/>
  <c r="F13" i="3"/>
  <c r="E13" i="3"/>
  <c r="D13" i="3"/>
  <c r="D22" i="2"/>
  <c r="F14" i="2"/>
  <c r="F15" i="2"/>
  <c r="F16" i="2"/>
  <c r="F17" i="2"/>
  <c r="F18" i="2"/>
  <c r="F13" i="2"/>
  <c r="E17" i="2"/>
  <c r="E18" i="2"/>
  <c r="E16" i="2"/>
  <c r="E15" i="2"/>
  <c r="D18" i="2"/>
  <c r="D16" i="2"/>
  <c r="D15" i="2"/>
  <c r="D14" i="2"/>
  <c r="C18" i="2"/>
  <c r="C15" i="2"/>
  <c r="C14" i="2"/>
  <c r="C13" i="2"/>
</calcChain>
</file>

<file path=xl/sharedStrings.xml><?xml version="1.0" encoding="utf-8"?>
<sst xmlns="http://schemas.openxmlformats.org/spreadsheetml/2006/main" count="165" uniqueCount="136">
  <si>
    <t>beging balance</t>
  </si>
  <si>
    <t>add cash collections for customers</t>
  </si>
  <si>
    <t>total cash available</t>
  </si>
  <si>
    <t>less disbursement</t>
  </si>
  <si>
    <t>purchase of inventory</t>
  </si>
  <si>
    <t>operating expenses</t>
  </si>
  <si>
    <t>equipment purchases</t>
  </si>
  <si>
    <t>dividents</t>
  </si>
  <si>
    <t>total disbursement</t>
  </si>
  <si>
    <t>Excess of cash available over disbursement</t>
  </si>
  <si>
    <t>financing</t>
  </si>
  <si>
    <t>borrowings</t>
  </si>
  <si>
    <t>repayments</t>
  </si>
  <si>
    <t>total financing</t>
  </si>
  <si>
    <t>ending cash balance</t>
  </si>
  <si>
    <t>1st quarter</t>
  </si>
  <si>
    <t>2nd quarter</t>
  </si>
  <si>
    <t>3rd quarter</t>
  </si>
  <si>
    <t>4th Quater</t>
  </si>
  <si>
    <t>year</t>
  </si>
  <si>
    <t>Required</t>
  </si>
  <si>
    <t>1. prepare a schedule of expected cash collections from salesby month and in total, for the third quarter</t>
  </si>
  <si>
    <t>May sales</t>
  </si>
  <si>
    <t>June sales</t>
  </si>
  <si>
    <t>July sales</t>
  </si>
  <si>
    <t>August sales</t>
  </si>
  <si>
    <t>September</t>
  </si>
  <si>
    <t>Total cash collections</t>
  </si>
  <si>
    <t>July</t>
  </si>
  <si>
    <t>August</t>
  </si>
  <si>
    <t>Quarter</t>
  </si>
  <si>
    <t>Peak sales for Midwest products, a wholesale distributor of leaf rakes occur in August. The company's sales budget for the third quarter showing these peak sales is given below.</t>
  </si>
  <si>
    <t>july</t>
  </si>
  <si>
    <t>august</t>
  </si>
  <si>
    <t>september</t>
  </si>
  <si>
    <t>t0tal</t>
  </si>
  <si>
    <t>may</t>
  </si>
  <si>
    <t>june</t>
  </si>
  <si>
    <t>last months percentage</t>
  </si>
  <si>
    <t>the previous months percentage</t>
  </si>
  <si>
    <t>this month's percentage</t>
  </si>
  <si>
    <t>2. Assume that the company will prepare a budgeted balance sheet as of september 30. compute the accounts recievable as of that date</t>
  </si>
  <si>
    <t>accounts Recievable, 9/30</t>
  </si>
  <si>
    <t xml:space="preserve">Queston 2 </t>
  </si>
  <si>
    <t>Crystal Telecom has budgetted th sales of its innovative mobile phone over the next four monthsas follows</t>
  </si>
  <si>
    <t>sales in units</t>
  </si>
  <si>
    <t>October</t>
  </si>
  <si>
    <t>The company is now in the process of preparing a production budgetfor the third quarter. Past experience has show that end-of-month inventories finished goods must equal 10% of the next month's sale. The inventory at the end of june 3000 units</t>
  </si>
  <si>
    <t>Prepaid a production budget for the third quarter showing the number of units to be produced each month and for the quarter in total</t>
  </si>
  <si>
    <t>Budgeted sales in units</t>
  </si>
  <si>
    <t>Add: Desired ending inventory</t>
  </si>
  <si>
    <t>Total needs</t>
  </si>
  <si>
    <t>Less: Begining inventory</t>
  </si>
  <si>
    <t>Required production</t>
  </si>
  <si>
    <t>Ending inventory</t>
  </si>
  <si>
    <t>Note- October is not included in the table as it is not in the third quarterbut in fourth quarter</t>
  </si>
  <si>
    <t>Question 1</t>
  </si>
  <si>
    <t>Question 3</t>
  </si>
  <si>
    <t>Micro product inc.has developed a very powerful electronic calculator. Each calculator requires three small chips that cost $2 each and the purchase from an overseas supplier.</t>
  </si>
  <si>
    <t>Micro Products ha preparedfor the budget calculator by quarters for Year 2 and for the first quarter of Year 3, as shown</t>
  </si>
  <si>
    <t>first quarter</t>
  </si>
  <si>
    <t>second quarter</t>
  </si>
  <si>
    <t>third quarter</t>
  </si>
  <si>
    <t>fourth quarter</t>
  </si>
  <si>
    <t>first Quarter</t>
  </si>
  <si>
    <t>Year 2</t>
  </si>
  <si>
    <t>Year 1</t>
  </si>
  <si>
    <t>chips at the end of quarter</t>
  </si>
  <si>
    <t>chips at hand at the end of Year 2</t>
  </si>
  <si>
    <t xml:space="preserve">Required </t>
  </si>
  <si>
    <t>Prepare a direct materials budget for chips, by quarter and in total, for Year 2. At the bottom of your budget, show the dollar amount of purchasesfor each for th year in total</t>
  </si>
  <si>
    <t>Required production of calculations</t>
  </si>
  <si>
    <t>Number of chips per calculator</t>
  </si>
  <si>
    <t>Total production needs (chips)</t>
  </si>
  <si>
    <t>Total needs(chips)</t>
  </si>
  <si>
    <t xml:space="preserve">less: beginning inventory </t>
  </si>
  <si>
    <t>Required purchases (chips)</t>
  </si>
  <si>
    <t>cost per chip</t>
  </si>
  <si>
    <t>Cost of direct materials purchases</t>
  </si>
  <si>
    <t>Third</t>
  </si>
  <si>
    <t>Fourth</t>
  </si>
  <si>
    <t>First</t>
  </si>
  <si>
    <t>Second</t>
  </si>
  <si>
    <t>Cost per chip</t>
  </si>
  <si>
    <t>Question 4</t>
  </si>
  <si>
    <t xml:space="preserve">The Production Department of the Riverside Plant of Junnen Corporation has submitted the following forecast of units to be produced at the plant for each quarter of the upcoming fiscal year. The plant produces high-end outdoor barbeque grills. </t>
  </si>
  <si>
    <t>Units tobe produced</t>
  </si>
  <si>
    <t>1st Quarter</t>
  </si>
  <si>
    <t>2nd Quarter</t>
  </si>
  <si>
    <t>3rd Quarter</t>
  </si>
  <si>
    <t>4th Quarter</t>
  </si>
  <si>
    <t>each unit requires</t>
  </si>
  <si>
    <t>direct labor hour</t>
  </si>
  <si>
    <t>pay per hour</t>
  </si>
  <si>
    <t xml:space="preserve">1. Construct the company's direct labor budget for the upcoming fiscal year, assuming that the direct labor workforce is not paid overtime wages. </t>
  </si>
  <si>
    <t>Units to be produced</t>
  </si>
  <si>
    <t>x Direct labor time per unit(hours)</t>
  </si>
  <si>
    <t>Total direct labor hours needed</t>
  </si>
  <si>
    <t>x Direct labor cost per hour</t>
  </si>
  <si>
    <t>Total direct labor cost</t>
  </si>
  <si>
    <t xml:space="preserve">Year </t>
  </si>
  <si>
    <t>Question 5</t>
  </si>
  <si>
    <t xml:space="preserve">The direct labor budget of Krispin Corporation for the upcoming fiscal year contains the following details concerning budgeted direct labor hours. </t>
  </si>
  <si>
    <t>Bugeted direct labor hours</t>
  </si>
  <si>
    <t>variable overhead rate</t>
  </si>
  <si>
    <t>fixed overhead rate</t>
  </si>
  <si>
    <t>Non cash item</t>
  </si>
  <si>
    <t xml:space="preserve">Budgeted direct labor hours </t>
  </si>
  <si>
    <t xml:space="preserve">x Variable manufacturing overhead rate </t>
  </si>
  <si>
    <t>Total variable manufacturing overhead</t>
  </si>
  <si>
    <t>Fixed manufacturing overhead</t>
  </si>
  <si>
    <t>Total manufacturing overhead</t>
  </si>
  <si>
    <t xml:space="preserve">Less; Noncash costs </t>
  </si>
  <si>
    <t>Cash disbursement for manufacturing overhead</t>
  </si>
  <si>
    <t>Year</t>
  </si>
  <si>
    <t>1. Construct the company's manucfaturing overhead budget for the upcoming fiscal year</t>
  </si>
  <si>
    <t>Question 6</t>
  </si>
  <si>
    <t>The budget unit salesof Haerve Company for the fiscal year are provided below</t>
  </si>
  <si>
    <t>Budget unit sales</t>
  </si>
  <si>
    <t>Administrative expense per unit</t>
  </si>
  <si>
    <t>Fixed selling and advertising rate</t>
  </si>
  <si>
    <t xml:space="preserve">Executive salaries </t>
  </si>
  <si>
    <t xml:space="preserve">Depreciation </t>
  </si>
  <si>
    <t>Insurance payments</t>
  </si>
  <si>
    <t>property taxes</t>
  </si>
  <si>
    <t xml:space="preserve">Prepare the company's sellingand administrative expense budget for the upcoming fiscal year. </t>
  </si>
  <si>
    <t>Budgeted unit sales</t>
  </si>
  <si>
    <t>variable expense per unit</t>
  </si>
  <si>
    <t>Total variable S&amp; A expenses</t>
  </si>
  <si>
    <t>Fixed S &amp; A expenses</t>
  </si>
  <si>
    <t>Total S &amp; A expenses</t>
  </si>
  <si>
    <t>Less: Noncash costs</t>
  </si>
  <si>
    <t>Cash disbursements for S &amp; A expenses</t>
  </si>
  <si>
    <t>Question 7</t>
  </si>
  <si>
    <t>Fill in the mising amounts in the table provided</t>
  </si>
  <si>
    <t>A cash budget, by quarters, is given below for a retail company. The company requires a minimum cash budget of 5000 to start each quarter.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</si>
</sst>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44" formatCode="_(&quot;$&quot;* #,##0.00_);_(&quot;$&quot;* \(#,##0.00\);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00B05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9" fontId="0" fillId="0" borderId="0" xfId="0" applyNumberFormat="1"/>
    <xf numFmtId="44" fontId="0" fillId="0" borderId="0" xfId="1" applyFont="1"/>
    <xf numFmtId="44" fontId="0" fillId="2" borderId="0" xfId="0" applyNumberFormat="1" applyFill="1"/>
    <xf numFmtId="0" fontId="0" fillId="2" borderId="0" xfId="0" applyFill="1"/>
    <xf numFmtId="0" fontId="0" fillId="0" borderId="0" xfId="0" applyAlignment="1">
      <alignment horizontal="center"/>
    </xf>
    <xf numFmtId="44" fontId="0" fillId="2" borderId="0" xfId="1" applyFont="1" applyFill="1"/>
    <xf numFmtId="2" fontId="0" fillId="0" borderId="0" xfId="1" applyNumberFormat="1" applyFont="1"/>
    <xf numFmtId="6" fontId="0" fillId="0" borderId="0" xfId="0" applyNumberFormat="1"/>
    <xf numFmtId="0" fontId="0" fillId="0" borderId="0" xfId="0" applyAlignment="1">
      <alignment horizontal="left"/>
    </xf>
    <xf numFmtId="44" fontId="0" fillId="0" borderId="0" xfId="1" applyFont="1" applyAlignment="1">
      <alignment horizontal="center"/>
    </xf>
    <xf numFmtId="44" fontId="0" fillId="2" borderId="0" xfId="1" applyFont="1" applyFill="1" applyAlignment="1">
      <alignment horizontal="center"/>
    </xf>
    <xf numFmtId="44" fontId="0" fillId="2" borderId="0" xfId="0" applyNumberFormat="1" applyFill="1" applyAlignment="1">
      <alignment horizontal="center"/>
    </xf>
    <xf numFmtId="0" fontId="0" fillId="2" borderId="0" xfId="0" applyFill="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topLeftCell="A2" workbookViewId="0">
      <selection activeCell="E15" sqref="E15"/>
    </sheetView>
  </sheetViews>
  <sheetFormatPr defaultRowHeight="15" x14ac:dyDescent="0.25"/>
  <cols>
    <col min="2" max="4" width="12.5703125" bestFit="1" customWidth="1"/>
    <col min="5" max="7" width="14.28515625" bestFit="1" customWidth="1"/>
  </cols>
  <sheetData>
    <row r="1" spans="1:7" x14ac:dyDescent="0.25">
      <c r="A1" t="s">
        <v>56</v>
      </c>
    </row>
    <row r="2" spans="1:7" x14ac:dyDescent="0.25">
      <c r="A2" t="s">
        <v>31</v>
      </c>
    </row>
    <row r="3" spans="1:7" x14ac:dyDescent="0.25">
      <c r="A3" t="s">
        <v>20</v>
      </c>
    </row>
    <row r="4" spans="1:7" x14ac:dyDescent="0.25">
      <c r="A4" t="s">
        <v>21</v>
      </c>
    </row>
    <row r="5" spans="1:7" x14ac:dyDescent="0.25">
      <c r="B5" t="s">
        <v>36</v>
      </c>
      <c r="C5" t="s">
        <v>37</v>
      </c>
      <c r="D5" t="s">
        <v>32</v>
      </c>
      <c r="E5" t="s">
        <v>33</v>
      </c>
      <c r="F5" t="s">
        <v>34</v>
      </c>
      <c r="G5" t="s">
        <v>35</v>
      </c>
    </row>
    <row r="6" spans="1:7" x14ac:dyDescent="0.25">
      <c r="B6" s="2">
        <v>430000</v>
      </c>
      <c r="C6" s="2">
        <v>540000</v>
      </c>
      <c r="D6" s="2">
        <v>600000</v>
      </c>
      <c r="E6" s="2">
        <v>900000</v>
      </c>
      <c r="F6" s="2">
        <v>3500000</v>
      </c>
      <c r="G6" s="2">
        <v>2000000</v>
      </c>
    </row>
    <row r="8" spans="1:7" x14ac:dyDescent="0.25">
      <c r="B8" t="s">
        <v>38</v>
      </c>
      <c r="E8" s="1">
        <v>0.7</v>
      </c>
    </row>
    <row r="9" spans="1:7" x14ac:dyDescent="0.25">
      <c r="B9" t="s">
        <v>39</v>
      </c>
      <c r="E9" s="1">
        <v>0.1</v>
      </c>
    </row>
    <row r="10" spans="1:7" x14ac:dyDescent="0.25">
      <c r="B10" t="s">
        <v>40</v>
      </c>
      <c r="E10" s="1">
        <v>0.2</v>
      </c>
    </row>
    <row r="12" spans="1:7" x14ac:dyDescent="0.25">
      <c r="C12" t="s">
        <v>28</v>
      </c>
      <c r="D12" t="s">
        <v>29</v>
      </c>
      <c r="E12" t="s">
        <v>26</v>
      </c>
      <c r="F12" t="s">
        <v>30</v>
      </c>
    </row>
    <row r="13" spans="1:7" x14ac:dyDescent="0.25">
      <c r="A13" t="s">
        <v>22</v>
      </c>
      <c r="C13" s="3">
        <f>E9*B6</f>
        <v>43000</v>
      </c>
      <c r="D13" s="4"/>
      <c r="E13" s="4"/>
      <c r="F13" s="3">
        <f>SUM(C13:E13)</f>
        <v>43000</v>
      </c>
    </row>
    <row r="14" spans="1:7" x14ac:dyDescent="0.25">
      <c r="A14" t="s">
        <v>23</v>
      </c>
      <c r="C14" s="3">
        <f>E8*C6</f>
        <v>378000</v>
      </c>
      <c r="D14" s="3">
        <f>C6*E9</f>
        <v>54000</v>
      </c>
      <c r="E14" s="4"/>
      <c r="F14" s="3">
        <f t="shared" ref="F14:F18" si="0">SUM(C14:E14)</f>
        <v>432000</v>
      </c>
    </row>
    <row r="15" spans="1:7" x14ac:dyDescent="0.25">
      <c r="A15" t="s">
        <v>24</v>
      </c>
      <c r="C15" s="3">
        <f>D6*E10</f>
        <v>120000</v>
      </c>
      <c r="D15" s="3">
        <f>D6*E8</f>
        <v>420000</v>
      </c>
      <c r="E15" s="3">
        <f>D6*E9</f>
        <v>60000</v>
      </c>
      <c r="F15" s="3">
        <f t="shared" si="0"/>
        <v>600000</v>
      </c>
    </row>
    <row r="16" spans="1:7" x14ac:dyDescent="0.25">
      <c r="A16" t="s">
        <v>25</v>
      </c>
      <c r="C16" s="4"/>
      <c r="D16" s="3">
        <f>E10*E6</f>
        <v>180000</v>
      </c>
      <c r="E16" s="3">
        <f>E8*E6</f>
        <v>630000</v>
      </c>
      <c r="F16" s="3">
        <f t="shared" si="0"/>
        <v>810000</v>
      </c>
    </row>
    <row r="17" spans="1:6" x14ac:dyDescent="0.25">
      <c r="A17" t="s">
        <v>26</v>
      </c>
      <c r="C17" s="4"/>
      <c r="D17" s="4"/>
      <c r="E17" s="3">
        <f>(F6-3000000)*E10</f>
        <v>100000</v>
      </c>
      <c r="F17" s="3">
        <f t="shared" si="0"/>
        <v>100000</v>
      </c>
    </row>
    <row r="18" spans="1:6" x14ac:dyDescent="0.25">
      <c r="A18" t="s">
        <v>27</v>
      </c>
      <c r="C18" s="3">
        <f>SUM(C13:C15)</f>
        <v>541000</v>
      </c>
      <c r="D18" s="3">
        <f>SUM(D14:D16)</f>
        <v>654000</v>
      </c>
      <c r="E18" s="3">
        <f>SUM(E15:E17)</f>
        <v>790000</v>
      </c>
      <c r="F18" s="3">
        <f t="shared" si="0"/>
        <v>1985000</v>
      </c>
    </row>
    <row r="20" spans="1:6" x14ac:dyDescent="0.25">
      <c r="A20" t="s">
        <v>41</v>
      </c>
    </row>
    <row r="22" spans="1:6" x14ac:dyDescent="0.25">
      <c r="B22" t="s">
        <v>42</v>
      </c>
      <c r="D22" s="3">
        <f>E6*E9+(F6-3000000)*E8+(F6-3000000)*E9</f>
        <v>490000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13" sqref="A13:C13"/>
    </sheetView>
  </sheetViews>
  <sheetFormatPr defaultRowHeight="15" x14ac:dyDescent="0.25"/>
  <cols>
    <col min="3" max="6" width="11.5703125" bestFit="1" customWidth="1"/>
    <col min="7" max="7" width="12.5703125" bestFit="1" customWidth="1"/>
  </cols>
  <sheetData>
    <row r="1" spans="1:7" x14ac:dyDescent="0.25">
      <c r="A1" t="s">
        <v>43</v>
      </c>
    </row>
    <row r="2" spans="1:7" x14ac:dyDescent="0.25">
      <c r="A2" t="s">
        <v>44</v>
      </c>
    </row>
    <row r="3" spans="1:7" x14ac:dyDescent="0.25">
      <c r="C3" t="s">
        <v>28</v>
      </c>
      <c r="D3" t="s">
        <v>29</v>
      </c>
      <c r="E3" t="s">
        <v>26</v>
      </c>
      <c r="F3" t="s">
        <v>46</v>
      </c>
    </row>
    <row r="4" spans="1:7" x14ac:dyDescent="0.25">
      <c r="A4" t="s">
        <v>45</v>
      </c>
      <c r="C4" s="2">
        <v>30000</v>
      </c>
      <c r="D4" s="2">
        <v>45000</v>
      </c>
      <c r="E4" s="2">
        <v>60000</v>
      </c>
      <c r="F4" s="2">
        <v>50000</v>
      </c>
    </row>
    <row r="6" spans="1:7" x14ac:dyDescent="0.25">
      <c r="A6" t="s">
        <v>47</v>
      </c>
    </row>
    <row r="7" spans="1:7" x14ac:dyDescent="0.25">
      <c r="A7" t="s">
        <v>20</v>
      </c>
    </row>
    <row r="8" spans="1:7" x14ac:dyDescent="0.25">
      <c r="A8" t="s">
        <v>48</v>
      </c>
    </row>
    <row r="9" spans="1:7" x14ac:dyDescent="0.25">
      <c r="D9" t="s">
        <v>54</v>
      </c>
      <c r="F9" s="1">
        <v>0.1</v>
      </c>
    </row>
    <row r="10" spans="1:7" x14ac:dyDescent="0.25">
      <c r="D10" t="s">
        <v>37</v>
      </c>
      <c r="F10" s="2">
        <v>3000</v>
      </c>
    </row>
    <row r="11" spans="1:7" x14ac:dyDescent="0.25">
      <c r="A11" s="5"/>
      <c r="B11" s="5"/>
      <c r="C11" s="5"/>
      <c r="D11" t="s">
        <v>28</v>
      </c>
      <c r="E11" t="s">
        <v>29</v>
      </c>
      <c r="F11" t="s">
        <v>26</v>
      </c>
      <c r="G11" t="s">
        <v>30</v>
      </c>
    </row>
    <row r="12" spans="1:7" x14ac:dyDescent="0.25">
      <c r="A12" s="5" t="s">
        <v>49</v>
      </c>
      <c r="B12" s="5"/>
      <c r="C12" s="5"/>
      <c r="D12" s="6">
        <v>30000</v>
      </c>
      <c r="E12" s="6">
        <v>45000</v>
      </c>
      <c r="F12" s="6">
        <v>60000</v>
      </c>
      <c r="G12" s="3">
        <f>SUM(D12:F12)</f>
        <v>135000</v>
      </c>
    </row>
    <row r="13" spans="1:7" x14ac:dyDescent="0.25">
      <c r="A13" s="5" t="s">
        <v>50</v>
      </c>
      <c r="B13" s="5"/>
      <c r="C13" s="5"/>
      <c r="D13" s="3">
        <f>D4*F9</f>
        <v>4500</v>
      </c>
      <c r="E13" s="3">
        <f>E4*F9</f>
        <v>6000</v>
      </c>
      <c r="F13" s="3">
        <f>F4*F9</f>
        <v>5000</v>
      </c>
      <c r="G13" s="3">
        <f>SUM(D13:F13)</f>
        <v>15500</v>
      </c>
    </row>
    <row r="14" spans="1:7" x14ac:dyDescent="0.25">
      <c r="A14" s="5" t="s">
        <v>51</v>
      </c>
      <c r="B14" s="5"/>
      <c r="C14" s="5"/>
      <c r="D14" s="3">
        <f>SUM(D12:D13)</f>
        <v>34500</v>
      </c>
      <c r="E14" s="3">
        <f t="shared" ref="E14:G15" si="0">SUM(E12:E13)</f>
        <v>51000</v>
      </c>
      <c r="F14" s="3">
        <f t="shared" si="0"/>
        <v>65000</v>
      </c>
      <c r="G14" s="3">
        <f t="shared" si="0"/>
        <v>150500</v>
      </c>
    </row>
    <row r="15" spans="1:7" x14ac:dyDescent="0.25">
      <c r="A15" s="5" t="s">
        <v>52</v>
      </c>
      <c r="B15" s="5"/>
      <c r="C15" s="5"/>
      <c r="D15" s="3">
        <f>F10</f>
        <v>3000</v>
      </c>
      <c r="E15" s="3">
        <f>D13</f>
        <v>4500</v>
      </c>
      <c r="F15" s="3">
        <f>E13</f>
        <v>6000</v>
      </c>
      <c r="G15" s="3">
        <f>SUM(D15:F15)</f>
        <v>13500</v>
      </c>
    </row>
    <row r="16" spans="1:7" x14ac:dyDescent="0.25">
      <c r="A16" s="5" t="s">
        <v>53</v>
      </c>
      <c r="B16" s="5"/>
      <c r="C16" s="5"/>
      <c r="D16" s="3">
        <f>D14-D15</f>
        <v>31500</v>
      </c>
      <c r="E16" s="3">
        <f t="shared" ref="E16:G16" si="1">E14-E15</f>
        <v>46500</v>
      </c>
      <c r="F16" s="3">
        <f t="shared" si="1"/>
        <v>59000</v>
      </c>
      <c r="G16" s="3">
        <f t="shared" si="1"/>
        <v>137000</v>
      </c>
    </row>
    <row r="17" spans="1:4" x14ac:dyDescent="0.25">
      <c r="A17" s="5"/>
      <c r="B17" s="5"/>
      <c r="C17" s="5"/>
    </row>
    <row r="18" spans="1:4" x14ac:dyDescent="0.25">
      <c r="A18" s="5"/>
      <c r="B18" s="5"/>
      <c r="C18" s="5"/>
      <c r="D18" t="s">
        <v>55</v>
      </c>
    </row>
  </sheetData>
  <mergeCells count="8">
    <mergeCell ref="A17:C17"/>
    <mergeCell ref="A18:C18"/>
    <mergeCell ref="A11:C11"/>
    <mergeCell ref="A12:C12"/>
    <mergeCell ref="A13:C13"/>
    <mergeCell ref="A14:C14"/>
    <mergeCell ref="A15:C15"/>
    <mergeCell ref="A16:C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F28" sqref="F28"/>
    </sheetView>
  </sheetViews>
  <sheetFormatPr defaultRowHeight="15" x14ac:dyDescent="0.25"/>
  <cols>
    <col min="4" max="4" width="12.5703125" bestFit="1" customWidth="1"/>
    <col min="5" max="5" width="12.7109375" bestFit="1" customWidth="1"/>
    <col min="6" max="6" width="12.5703125" bestFit="1" customWidth="1"/>
    <col min="7" max="7" width="12.7109375" bestFit="1" customWidth="1"/>
    <col min="8" max="8" width="14.28515625" bestFit="1" customWidth="1"/>
  </cols>
  <sheetData>
    <row r="1" spans="1:10" x14ac:dyDescent="0.25">
      <c r="A1" t="s">
        <v>57</v>
      </c>
    </row>
    <row r="2" spans="1:10" x14ac:dyDescent="0.25">
      <c r="A2" t="s">
        <v>58</v>
      </c>
    </row>
    <row r="3" spans="1:10" x14ac:dyDescent="0.25">
      <c r="A3" t="s">
        <v>59</v>
      </c>
    </row>
    <row r="6" spans="1:10" x14ac:dyDescent="0.25">
      <c r="E6" s="5" t="s">
        <v>65</v>
      </c>
      <c r="F6" s="5"/>
      <c r="G6" s="5"/>
      <c r="H6" s="5"/>
      <c r="I6" s="5" t="s">
        <v>66</v>
      </c>
      <c r="J6" s="5"/>
    </row>
    <row r="7" spans="1:10" x14ac:dyDescent="0.25">
      <c r="E7" t="s">
        <v>60</v>
      </c>
      <c r="F7" t="s">
        <v>61</v>
      </c>
      <c r="G7" t="s">
        <v>62</v>
      </c>
      <c r="H7" t="s">
        <v>63</v>
      </c>
      <c r="I7" t="s">
        <v>64</v>
      </c>
    </row>
    <row r="8" spans="1:10" x14ac:dyDescent="0.25">
      <c r="E8">
        <v>60000</v>
      </c>
      <c r="F8">
        <v>90000</v>
      </c>
      <c r="G8">
        <v>150000</v>
      </c>
      <c r="H8">
        <v>100000</v>
      </c>
      <c r="I8" s="5">
        <v>80000</v>
      </c>
      <c r="J8" s="5"/>
    </row>
    <row r="10" spans="1:10" x14ac:dyDescent="0.25">
      <c r="E10" t="s">
        <v>67</v>
      </c>
      <c r="H10" s="1">
        <v>0.2</v>
      </c>
    </row>
    <row r="11" spans="1:10" x14ac:dyDescent="0.25">
      <c r="D11" t="s">
        <v>68</v>
      </c>
      <c r="H11" s="7">
        <v>36000</v>
      </c>
    </row>
    <row r="12" spans="1:10" x14ac:dyDescent="0.25">
      <c r="A12" t="s">
        <v>69</v>
      </c>
      <c r="E12" t="s">
        <v>83</v>
      </c>
      <c r="H12" s="8">
        <v>2</v>
      </c>
    </row>
    <row r="13" spans="1:10" x14ac:dyDescent="0.25">
      <c r="A13" t="s">
        <v>70</v>
      </c>
    </row>
    <row r="17" spans="1:8" x14ac:dyDescent="0.25">
      <c r="A17" s="5"/>
      <c r="B17" s="5"/>
      <c r="C17" s="5"/>
      <c r="D17" t="s">
        <v>81</v>
      </c>
      <c r="E17" t="s">
        <v>82</v>
      </c>
      <c r="F17" t="s">
        <v>79</v>
      </c>
      <c r="G17" t="s">
        <v>80</v>
      </c>
      <c r="H17" t="s">
        <v>65</v>
      </c>
    </row>
    <row r="18" spans="1:8" x14ac:dyDescent="0.25">
      <c r="A18" s="5" t="s">
        <v>71</v>
      </c>
      <c r="B18" s="5"/>
      <c r="C18" s="5"/>
      <c r="D18" s="6">
        <f>E8</f>
        <v>60000</v>
      </c>
      <c r="E18" s="6">
        <f>F8</f>
        <v>90000</v>
      </c>
      <c r="F18" s="6">
        <f>G8</f>
        <v>150000</v>
      </c>
      <c r="G18" s="6">
        <f>H8</f>
        <v>100000</v>
      </c>
      <c r="H18" s="6">
        <f>SUM(D18:G18)</f>
        <v>400000</v>
      </c>
    </row>
    <row r="19" spans="1:8" x14ac:dyDescent="0.25">
      <c r="A19" s="5" t="s">
        <v>72</v>
      </c>
      <c r="B19" s="5"/>
      <c r="C19" s="5"/>
      <c r="D19" s="6">
        <v>3</v>
      </c>
      <c r="E19" s="6">
        <v>3</v>
      </c>
      <c r="F19" s="6">
        <v>3</v>
      </c>
      <c r="G19" s="6">
        <v>3</v>
      </c>
      <c r="H19" s="6">
        <v>3</v>
      </c>
    </row>
    <row r="20" spans="1:8" x14ac:dyDescent="0.25">
      <c r="A20" s="5" t="s">
        <v>73</v>
      </c>
      <c r="B20" s="5"/>
      <c r="C20" s="5"/>
      <c r="D20" s="6">
        <f>D18*D19</f>
        <v>180000</v>
      </c>
      <c r="E20" s="6">
        <f t="shared" ref="E20:H20" si="0">E18*E19</f>
        <v>270000</v>
      </c>
      <c r="F20" s="6">
        <f t="shared" si="0"/>
        <v>450000</v>
      </c>
      <c r="G20" s="6">
        <f t="shared" si="0"/>
        <v>300000</v>
      </c>
      <c r="H20" s="6">
        <f t="shared" si="0"/>
        <v>1200000</v>
      </c>
    </row>
    <row r="21" spans="1:8" x14ac:dyDescent="0.25">
      <c r="A21" s="5" t="s">
        <v>50</v>
      </c>
      <c r="B21" s="5"/>
      <c r="C21" s="5"/>
      <c r="D21" s="6">
        <f>E20*H10</f>
        <v>54000</v>
      </c>
      <c r="E21" s="6">
        <f>F20*H10</f>
        <v>90000</v>
      </c>
      <c r="F21" s="6">
        <f>G20*H10</f>
        <v>60000</v>
      </c>
      <c r="G21" s="6">
        <f>H10*I8*3</f>
        <v>48000</v>
      </c>
      <c r="H21" s="6">
        <f>G21</f>
        <v>48000</v>
      </c>
    </row>
    <row r="22" spans="1:8" x14ac:dyDescent="0.25">
      <c r="A22" s="5" t="s">
        <v>74</v>
      </c>
      <c r="B22" s="5"/>
      <c r="C22" s="5"/>
      <c r="D22" s="6">
        <f>SUM(D20:D21)</f>
        <v>234000</v>
      </c>
      <c r="E22" s="6">
        <f t="shared" ref="E22:H22" si="1">SUM(E20:E21)</f>
        <v>360000</v>
      </c>
      <c r="F22" s="6">
        <f t="shared" si="1"/>
        <v>510000</v>
      </c>
      <c r="G22" s="6">
        <f t="shared" si="1"/>
        <v>348000</v>
      </c>
      <c r="H22" s="6">
        <f t="shared" si="1"/>
        <v>1248000</v>
      </c>
    </row>
    <row r="23" spans="1:8" x14ac:dyDescent="0.25">
      <c r="A23" s="5" t="s">
        <v>75</v>
      </c>
      <c r="B23" s="5"/>
      <c r="C23" s="5"/>
      <c r="D23" s="6">
        <f>H11</f>
        <v>36000</v>
      </c>
      <c r="E23" s="6">
        <f>D21</f>
        <v>54000</v>
      </c>
      <c r="F23" s="6">
        <f>E21</f>
        <v>90000</v>
      </c>
      <c r="G23" s="6">
        <f>F21</f>
        <v>60000</v>
      </c>
      <c r="H23" s="6">
        <f>H11</f>
        <v>36000</v>
      </c>
    </row>
    <row r="24" spans="1:8" x14ac:dyDescent="0.25">
      <c r="A24" s="5" t="s">
        <v>76</v>
      </c>
      <c r="B24" s="5"/>
      <c r="C24" s="5"/>
      <c r="D24" s="6">
        <f>D22-D23</f>
        <v>198000</v>
      </c>
      <c r="E24" s="6">
        <f t="shared" ref="E24:H24" si="2">E22-E23</f>
        <v>306000</v>
      </c>
      <c r="F24" s="6">
        <f t="shared" si="2"/>
        <v>420000</v>
      </c>
      <c r="G24" s="6">
        <f t="shared" si="2"/>
        <v>288000</v>
      </c>
      <c r="H24" s="6">
        <f t="shared" si="2"/>
        <v>1212000</v>
      </c>
    </row>
    <row r="25" spans="1:8" x14ac:dyDescent="0.25">
      <c r="A25" s="5" t="s">
        <v>77</v>
      </c>
      <c r="B25" s="5"/>
      <c r="C25" s="5"/>
      <c r="D25" s="6">
        <f>H12</f>
        <v>2</v>
      </c>
      <c r="E25" s="6">
        <f>H12</f>
        <v>2</v>
      </c>
      <c r="F25" s="6">
        <f>H12</f>
        <v>2</v>
      </c>
      <c r="G25" s="6">
        <f>H12</f>
        <v>2</v>
      </c>
      <c r="H25" s="6">
        <f>H12</f>
        <v>2</v>
      </c>
    </row>
    <row r="26" spans="1:8" x14ac:dyDescent="0.25">
      <c r="A26" s="5" t="s">
        <v>78</v>
      </c>
      <c r="B26" s="5"/>
      <c r="C26" s="5"/>
      <c r="D26" s="6">
        <f>D24*D25</f>
        <v>396000</v>
      </c>
      <c r="E26" s="6">
        <f t="shared" ref="E26:H26" si="3">E24*E25</f>
        <v>612000</v>
      </c>
      <c r="F26" s="6">
        <f t="shared" si="3"/>
        <v>840000</v>
      </c>
      <c r="G26" s="6">
        <f t="shared" si="3"/>
        <v>576000</v>
      </c>
      <c r="H26" s="6">
        <f t="shared" si="3"/>
        <v>2424000</v>
      </c>
    </row>
    <row r="27" spans="1:8" x14ac:dyDescent="0.25">
      <c r="A27" s="5"/>
      <c r="B27" s="5"/>
      <c r="C27" s="5"/>
    </row>
    <row r="28" spans="1:8" x14ac:dyDescent="0.25">
      <c r="A28" s="5"/>
      <c r="B28" s="5"/>
      <c r="C28" s="5"/>
    </row>
  </sheetData>
  <mergeCells count="15">
    <mergeCell ref="A26:C26"/>
    <mergeCell ref="A27:C27"/>
    <mergeCell ref="A28:C28"/>
    <mergeCell ref="A20:C20"/>
    <mergeCell ref="A21:C21"/>
    <mergeCell ref="A22:C22"/>
    <mergeCell ref="A23:C23"/>
    <mergeCell ref="A24:C24"/>
    <mergeCell ref="A25:C25"/>
    <mergeCell ref="E6:H6"/>
    <mergeCell ref="I6:J6"/>
    <mergeCell ref="I8:J8"/>
    <mergeCell ref="A17:C17"/>
    <mergeCell ref="A18:C18"/>
    <mergeCell ref="A19:C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C4" sqref="C4:F4"/>
    </sheetView>
  </sheetViews>
  <sheetFormatPr defaultRowHeight="15" x14ac:dyDescent="0.25"/>
  <cols>
    <col min="4" max="4" width="11.7109375" bestFit="1" customWidth="1"/>
    <col min="5" max="8" width="11.5703125" bestFit="1" customWidth="1"/>
  </cols>
  <sheetData>
    <row r="1" spans="1:8" x14ac:dyDescent="0.25">
      <c r="A1" t="s">
        <v>84</v>
      </c>
    </row>
    <row r="2" spans="1:8" x14ac:dyDescent="0.25">
      <c r="A2" t="s">
        <v>85</v>
      </c>
    </row>
    <row r="4" spans="1:8" x14ac:dyDescent="0.25">
      <c r="C4" t="s">
        <v>87</v>
      </c>
      <c r="D4" t="s">
        <v>88</v>
      </c>
      <c r="E4" t="s">
        <v>89</v>
      </c>
      <c r="F4" t="s">
        <v>90</v>
      </c>
    </row>
    <row r="5" spans="1:8" x14ac:dyDescent="0.25">
      <c r="A5" t="s">
        <v>86</v>
      </c>
      <c r="C5">
        <v>5000</v>
      </c>
      <c r="D5">
        <v>4400</v>
      </c>
      <c r="E5">
        <v>4500</v>
      </c>
      <c r="F5">
        <v>4900</v>
      </c>
    </row>
    <row r="7" spans="1:8" x14ac:dyDescent="0.25">
      <c r="B7" t="s">
        <v>91</v>
      </c>
      <c r="D7">
        <v>0.4</v>
      </c>
      <c r="E7" t="s">
        <v>92</v>
      </c>
    </row>
    <row r="8" spans="1:8" x14ac:dyDescent="0.25">
      <c r="B8" t="s">
        <v>93</v>
      </c>
      <c r="D8" s="2">
        <v>11</v>
      </c>
    </row>
    <row r="10" spans="1:8" x14ac:dyDescent="0.25">
      <c r="A10" t="s">
        <v>20</v>
      </c>
    </row>
    <row r="11" spans="1:8" x14ac:dyDescent="0.25">
      <c r="A11" t="s">
        <v>94</v>
      </c>
    </row>
    <row r="14" spans="1:8" x14ac:dyDescent="0.25">
      <c r="A14" s="5"/>
      <c r="B14" s="5"/>
      <c r="C14" s="5"/>
      <c r="D14" t="str">
        <f>C4</f>
        <v>1st Quarter</v>
      </c>
      <c r="E14" t="str">
        <f>D4</f>
        <v>2nd Quarter</v>
      </c>
      <c r="F14" t="str">
        <f>E4</f>
        <v>3rd Quarter</v>
      </c>
      <c r="G14" t="str">
        <f>F4</f>
        <v>4th Quarter</v>
      </c>
      <c r="H14" t="s">
        <v>100</v>
      </c>
    </row>
    <row r="15" spans="1:8" x14ac:dyDescent="0.25">
      <c r="A15" s="5" t="s">
        <v>95</v>
      </c>
      <c r="B15" s="5"/>
      <c r="C15" s="5"/>
      <c r="D15" s="6">
        <f>C5</f>
        <v>5000</v>
      </c>
      <c r="E15" s="6">
        <f>D5</f>
        <v>4400</v>
      </c>
      <c r="F15" s="6">
        <f>E5</f>
        <v>4500</v>
      </c>
      <c r="G15" s="6">
        <f>F5</f>
        <v>4900</v>
      </c>
      <c r="H15" s="6">
        <f>SUM(D15:G15)</f>
        <v>18800</v>
      </c>
    </row>
    <row r="16" spans="1:8" x14ac:dyDescent="0.25">
      <c r="A16" s="5" t="s">
        <v>96</v>
      </c>
      <c r="B16" s="5"/>
      <c r="C16" s="5"/>
      <c r="D16" s="6">
        <f>D7</f>
        <v>0.4</v>
      </c>
      <c r="E16" s="6">
        <f>D7</f>
        <v>0.4</v>
      </c>
      <c r="F16" s="6">
        <f>D7</f>
        <v>0.4</v>
      </c>
      <c r="G16" s="6">
        <f>D7</f>
        <v>0.4</v>
      </c>
      <c r="H16" s="6">
        <f>D7</f>
        <v>0.4</v>
      </c>
    </row>
    <row r="17" spans="1:8" x14ac:dyDescent="0.25">
      <c r="A17" s="5" t="s">
        <v>97</v>
      </c>
      <c r="B17" s="5"/>
      <c r="C17" s="5"/>
      <c r="D17" s="6">
        <f>D15*D16</f>
        <v>2000</v>
      </c>
      <c r="E17" s="6">
        <f t="shared" ref="E17:H17" si="0">E15*E16</f>
        <v>1760</v>
      </c>
      <c r="F17" s="6">
        <f t="shared" si="0"/>
        <v>1800</v>
      </c>
      <c r="G17" s="6">
        <f t="shared" si="0"/>
        <v>1960</v>
      </c>
      <c r="H17" s="6">
        <f t="shared" si="0"/>
        <v>7520</v>
      </c>
    </row>
    <row r="18" spans="1:8" x14ac:dyDescent="0.25">
      <c r="A18" s="5" t="s">
        <v>98</v>
      </c>
      <c r="B18" s="5"/>
      <c r="C18" s="5"/>
      <c r="D18" s="6">
        <f>D8</f>
        <v>11</v>
      </c>
      <c r="E18" s="6">
        <f>D8</f>
        <v>11</v>
      </c>
      <c r="F18" s="6">
        <f>D8</f>
        <v>11</v>
      </c>
      <c r="G18" s="6">
        <f>D8</f>
        <v>11</v>
      </c>
      <c r="H18" s="6">
        <f>D8</f>
        <v>11</v>
      </c>
    </row>
    <row r="19" spans="1:8" x14ac:dyDescent="0.25">
      <c r="A19" s="5" t="s">
        <v>99</v>
      </c>
      <c r="B19" s="5"/>
      <c r="C19" s="5"/>
      <c r="D19" s="6">
        <f>D18*D17</f>
        <v>22000</v>
      </c>
      <c r="E19" s="6">
        <f t="shared" ref="E19:H19" si="1">E18*E17</f>
        <v>19360</v>
      </c>
      <c r="F19" s="6">
        <f t="shared" si="1"/>
        <v>19800</v>
      </c>
      <c r="G19" s="6">
        <f t="shared" si="1"/>
        <v>21560</v>
      </c>
      <c r="H19" s="6">
        <f t="shared" si="1"/>
        <v>82720</v>
      </c>
    </row>
    <row r="20" spans="1:8" x14ac:dyDescent="0.25">
      <c r="A20" s="5"/>
      <c r="B20" s="5"/>
      <c r="C20" s="5"/>
    </row>
    <row r="21" spans="1:8" x14ac:dyDescent="0.25">
      <c r="A21" s="5"/>
      <c r="B21" s="5"/>
      <c r="C21" s="5"/>
    </row>
  </sheetData>
  <mergeCells count="8">
    <mergeCell ref="A20:C20"/>
    <mergeCell ref="A21:C21"/>
    <mergeCell ref="A14:C14"/>
    <mergeCell ref="A15:C15"/>
    <mergeCell ref="A16:C16"/>
    <mergeCell ref="A17:C17"/>
    <mergeCell ref="A18:C18"/>
    <mergeCell ref="A19:C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70" zoomScaleNormal="70" workbookViewId="0">
      <selection activeCell="H30" sqref="H30"/>
    </sheetView>
  </sheetViews>
  <sheetFormatPr defaultRowHeight="15" x14ac:dyDescent="0.25"/>
  <cols>
    <col min="4" max="4" width="11.5703125" bestFit="1" customWidth="1"/>
  </cols>
  <sheetData>
    <row r="1" spans="1:13" x14ac:dyDescent="0.25">
      <c r="A1" t="s">
        <v>101</v>
      </c>
    </row>
    <row r="2" spans="1:13" x14ac:dyDescent="0.25">
      <c r="A2" t="s">
        <v>102</v>
      </c>
    </row>
    <row r="4" spans="1:13" x14ac:dyDescent="0.25">
      <c r="D4" s="5" t="s">
        <v>87</v>
      </c>
      <c r="E4" s="5"/>
      <c r="F4" s="5" t="s">
        <v>88</v>
      </c>
      <c r="G4" s="5"/>
      <c r="H4" s="5" t="s">
        <v>89</v>
      </c>
      <c r="I4" s="5"/>
      <c r="J4" s="5" t="s">
        <v>90</v>
      </c>
      <c r="K4" s="5"/>
    </row>
    <row r="5" spans="1:13" x14ac:dyDescent="0.25">
      <c r="A5" s="5" t="s">
        <v>103</v>
      </c>
      <c r="B5" s="5"/>
      <c r="C5" s="5"/>
      <c r="D5" s="10">
        <v>5000</v>
      </c>
      <c r="E5" s="10"/>
      <c r="F5" s="10">
        <v>4800</v>
      </c>
      <c r="G5" s="10"/>
      <c r="H5" s="10">
        <v>5200</v>
      </c>
      <c r="I5" s="10"/>
      <c r="J5" s="10">
        <v>5400</v>
      </c>
      <c r="K5" s="10"/>
    </row>
    <row r="7" spans="1:13" x14ac:dyDescent="0.25">
      <c r="B7" t="s">
        <v>104</v>
      </c>
      <c r="D7" s="2">
        <v>1.75</v>
      </c>
    </row>
    <row r="8" spans="1:13" x14ac:dyDescent="0.25">
      <c r="B8" t="s">
        <v>105</v>
      </c>
      <c r="D8" s="7">
        <v>35000</v>
      </c>
    </row>
    <row r="9" spans="1:13" x14ac:dyDescent="0.25">
      <c r="B9" t="s">
        <v>106</v>
      </c>
      <c r="D9" s="7">
        <v>15000</v>
      </c>
    </row>
    <row r="11" spans="1:13" x14ac:dyDescent="0.25">
      <c r="A11" t="s">
        <v>20</v>
      </c>
    </row>
    <row r="12" spans="1:13" x14ac:dyDescent="0.25">
      <c r="A12" t="s">
        <v>115</v>
      </c>
    </row>
    <row r="14" spans="1:13" x14ac:dyDescent="0.25">
      <c r="D14" s="5" t="s">
        <v>87</v>
      </c>
      <c r="E14" s="5"/>
      <c r="F14" s="5" t="s">
        <v>88</v>
      </c>
      <c r="G14" s="5"/>
      <c r="H14" s="5" t="s">
        <v>89</v>
      </c>
      <c r="I14" s="5"/>
      <c r="J14" s="5" t="s">
        <v>90</v>
      </c>
      <c r="K14" s="5"/>
      <c r="L14" s="5" t="s">
        <v>114</v>
      </c>
      <c r="M14" s="5"/>
    </row>
    <row r="15" spans="1:13" x14ac:dyDescent="0.25">
      <c r="A15" s="9" t="s">
        <v>107</v>
      </c>
      <c r="B15" s="9"/>
      <c r="C15" s="9"/>
      <c r="D15" s="11">
        <f>D5</f>
        <v>5000</v>
      </c>
      <c r="E15" s="11"/>
      <c r="F15" s="11">
        <f>F5</f>
        <v>4800</v>
      </c>
      <c r="G15" s="11"/>
      <c r="H15" s="11">
        <f>H5</f>
        <v>5200</v>
      </c>
      <c r="I15" s="11"/>
      <c r="J15" s="11">
        <f>J5</f>
        <v>5400</v>
      </c>
      <c r="K15" s="11"/>
      <c r="L15" s="11">
        <f>SUM(D15:K15)</f>
        <v>20400</v>
      </c>
      <c r="M15" s="11"/>
    </row>
    <row r="16" spans="1:13" x14ac:dyDescent="0.25">
      <c r="A16" s="9" t="s">
        <v>108</v>
      </c>
      <c r="B16" s="9"/>
      <c r="C16" s="9"/>
      <c r="D16" s="12">
        <f>D7</f>
        <v>1.75</v>
      </c>
      <c r="E16" s="13"/>
      <c r="F16" s="12">
        <f>D7</f>
        <v>1.75</v>
      </c>
      <c r="G16" s="13"/>
      <c r="H16" s="12">
        <f>D7</f>
        <v>1.75</v>
      </c>
      <c r="I16" s="13"/>
      <c r="J16" s="12">
        <f>D7</f>
        <v>1.75</v>
      </c>
      <c r="K16" s="13"/>
      <c r="L16" s="12">
        <f>D7</f>
        <v>1.75</v>
      </c>
      <c r="M16" s="13"/>
    </row>
    <row r="17" spans="1:13" x14ac:dyDescent="0.25">
      <c r="A17" s="9" t="s">
        <v>109</v>
      </c>
      <c r="B17" s="9"/>
      <c r="C17" s="9"/>
      <c r="D17" s="12">
        <f>D15*D16</f>
        <v>8750</v>
      </c>
      <c r="E17" s="13"/>
      <c r="F17" s="12">
        <f t="shared" ref="F17" si="0">F15*F16</f>
        <v>8400</v>
      </c>
      <c r="G17" s="13"/>
      <c r="H17" s="12">
        <f t="shared" ref="H17" si="1">H15*H16</f>
        <v>9100</v>
      </c>
      <c r="I17" s="13"/>
      <c r="J17" s="12">
        <f t="shared" ref="J17" si="2">J15*J16</f>
        <v>9450</v>
      </c>
      <c r="K17" s="13"/>
      <c r="L17" s="12">
        <f t="shared" ref="L17" si="3">L15*L16</f>
        <v>35700</v>
      </c>
      <c r="M17" s="13"/>
    </row>
    <row r="18" spans="1:13" x14ac:dyDescent="0.25">
      <c r="A18" s="9" t="s">
        <v>110</v>
      </c>
      <c r="B18" s="9"/>
      <c r="C18" s="9"/>
      <c r="D18" s="12">
        <f>D8</f>
        <v>35000</v>
      </c>
      <c r="E18" s="13"/>
      <c r="F18" s="12">
        <f>D8</f>
        <v>35000</v>
      </c>
      <c r="G18" s="13"/>
      <c r="H18" s="12">
        <f>D8</f>
        <v>35000</v>
      </c>
      <c r="I18" s="13"/>
      <c r="J18" s="12">
        <f>D8</f>
        <v>35000</v>
      </c>
      <c r="K18" s="13"/>
      <c r="L18" s="12">
        <f>SUM(D18:K18)</f>
        <v>140000</v>
      </c>
      <c r="M18" s="13"/>
    </row>
    <row r="19" spans="1:13" x14ac:dyDescent="0.25">
      <c r="A19" s="9" t="s">
        <v>111</v>
      </c>
      <c r="B19" s="9"/>
      <c r="C19" s="9"/>
      <c r="D19" s="12">
        <f>D17+D18</f>
        <v>43750</v>
      </c>
      <c r="E19" s="13"/>
      <c r="F19" s="12">
        <f t="shared" ref="F19" si="4">F17+F18</f>
        <v>43400</v>
      </c>
      <c r="G19" s="13"/>
      <c r="H19" s="12">
        <f t="shared" ref="H19" si="5">H17+H18</f>
        <v>44100</v>
      </c>
      <c r="I19" s="13"/>
      <c r="J19" s="12">
        <f t="shared" ref="J19" si="6">J17+J18</f>
        <v>44450</v>
      </c>
      <c r="K19" s="13"/>
      <c r="L19" s="12">
        <f t="shared" ref="L19" si="7">L17+L18</f>
        <v>175700</v>
      </c>
      <c r="M19" s="13"/>
    </row>
    <row r="20" spans="1:13" x14ac:dyDescent="0.25">
      <c r="A20" s="9" t="s">
        <v>112</v>
      </c>
      <c r="B20" s="9"/>
      <c r="C20" s="9"/>
      <c r="D20" s="12">
        <f>D9</f>
        <v>15000</v>
      </c>
      <c r="E20" s="13"/>
      <c r="F20" s="12">
        <f>D9</f>
        <v>15000</v>
      </c>
      <c r="G20" s="13"/>
      <c r="H20" s="12">
        <f>D9</f>
        <v>15000</v>
      </c>
      <c r="I20" s="13"/>
      <c r="J20" s="12">
        <f>D9</f>
        <v>15000</v>
      </c>
      <c r="K20" s="13"/>
      <c r="L20" s="12">
        <f>D9</f>
        <v>15000</v>
      </c>
      <c r="M20" s="13"/>
    </row>
    <row r="21" spans="1:13" x14ac:dyDescent="0.25">
      <c r="A21" s="9" t="s">
        <v>113</v>
      </c>
      <c r="B21" s="9"/>
      <c r="C21" s="9"/>
      <c r="D21" s="12">
        <f>D19-D20</f>
        <v>28750</v>
      </c>
      <c r="E21" s="13"/>
      <c r="F21" s="12">
        <f t="shared" ref="F21" si="8">F19-F20</f>
        <v>28400</v>
      </c>
      <c r="G21" s="13"/>
      <c r="H21" s="12">
        <f t="shared" ref="H21" si="9">H19-H20</f>
        <v>29100</v>
      </c>
      <c r="I21" s="13"/>
      <c r="J21" s="12">
        <f t="shared" ref="J21" si="10">J19-J20</f>
        <v>29450</v>
      </c>
      <c r="K21" s="13"/>
      <c r="L21" s="12">
        <f t="shared" ref="L21" si="11">L19-L20</f>
        <v>160700</v>
      </c>
      <c r="M21" s="13"/>
    </row>
    <row r="22" spans="1:13" x14ac:dyDescent="0.25">
      <c r="A22" s="5"/>
      <c r="B22" s="5"/>
      <c r="C22" s="5"/>
      <c r="F22" s="5"/>
      <c r="G22" s="5"/>
      <c r="H22" s="5"/>
      <c r="I22" s="5"/>
      <c r="J22" s="5"/>
      <c r="K22" s="5"/>
      <c r="L22" s="5"/>
      <c r="M22" s="5"/>
    </row>
    <row r="23" spans="1:13" x14ac:dyDescent="0.25">
      <c r="A23" s="5"/>
      <c r="B23" s="5"/>
      <c r="C23" s="5"/>
      <c r="L23" s="5"/>
      <c r="M23" s="5"/>
    </row>
    <row r="24" spans="1:13" x14ac:dyDescent="0.25">
      <c r="A24" s="5"/>
      <c r="B24" s="5"/>
      <c r="C24" s="5"/>
    </row>
    <row r="25" spans="1:13" x14ac:dyDescent="0.25">
      <c r="A25" s="5"/>
      <c r="B25" s="5"/>
      <c r="C25" s="5"/>
    </row>
    <row r="26" spans="1:13" x14ac:dyDescent="0.25">
      <c r="A26" s="5"/>
      <c r="B26" s="5"/>
      <c r="C26" s="5"/>
    </row>
    <row r="27" spans="1:13" x14ac:dyDescent="0.25">
      <c r="A27" s="5"/>
      <c r="B27" s="5"/>
      <c r="C27" s="5"/>
    </row>
    <row r="28" spans="1:13" x14ac:dyDescent="0.25">
      <c r="A28" s="5"/>
      <c r="B28" s="5"/>
      <c r="C28" s="5"/>
    </row>
  </sheetData>
  <mergeCells count="68">
    <mergeCell ref="L21:M21"/>
    <mergeCell ref="L22:M22"/>
    <mergeCell ref="L23:M23"/>
    <mergeCell ref="L15:M15"/>
    <mergeCell ref="L16:M16"/>
    <mergeCell ref="L17:M17"/>
    <mergeCell ref="L18:M18"/>
    <mergeCell ref="L19:M19"/>
    <mergeCell ref="L20:M20"/>
    <mergeCell ref="J17:K17"/>
    <mergeCell ref="J18:K18"/>
    <mergeCell ref="J19:K19"/>
    <mergeCell ref="J20:K20"/>
    <mergeCell ref="J21:K21"/>
    <mergeCell ref="J22:K22"/>
    <mergeCell ref="H17:I17"/>
    <mergeCell ref="H18:I18"/>
    <mergeCell ref="H19:I19"/>
    <mergeCell ref="H20:I20"/>
    <mergeCell ref="H21:I21"/>
    <mergeCell ref="H22:I22"/>
    <mergeCell ref="F17:G17"/>
    <mergeCell ref="F18:G18"/>
    <mergeCell ref="F19:G19"/>
    <mergeCell ref="F20:G20"/>
    <mergeCell ref="F21:G21"/>
    <mergeCell ref="F22:G22"/>
    <mergeCell ref="F14:G14"/>
    <mergeCell ref="H14:I14"/>
    <mergeCell ref="J14:K14"/>
    <mergeCell ref="L14:M14"/>
    <mergeCell ref="F15:G15"/>
    <mergeCell ref="F16:G16"/>
    <mergeCell ref="H15:I15"/>
    <mergeCell ref="H16:I16"/>
    <mergeCell ref="J15:K15"/>
    <mergeCell ref="J16:K16"/>
    <mergeCell ref="A26:C26"/>
    <mergeCell ref="A27:C27"/>
    <mergeCell ref="A28:C28"/>
    <mergeCell ref="D15:E15"/>
    <mergeCell ref="D16:E16"/>
    <mergeCell ref="D17:E17"/>
    <mergeCell ref="D18:E18"/>
    <mergeCell ref="D19:E19"/>
    <mergeCell ref="D20:E20"/>
    <mergeCell ref="D21:E21"/>
    <mergeCell ref="A20:C20"/>
    <mergeCell ref="A21:C21"/>
    <mergeCell ref="A22:C22"/>
    <mergeCell ref="A23:C23"/>
    <mergeCell ref="A24:C24"/>
    <mergeCell ref="A25:C25"/>
    <mergeCell ref="A15:C15"/>
    <mergeCell ref="D14:E14"/>
    <mergeCell ref="A16:C16"/>
    <mergeCell ref="A17:C17"/>
    <mergeCell ref="A18:C18"/>
    <mergeCell ref="A19:C19"/>
    <mergeCell ref="A5:C5"/>
    <mergeCell ref="D4:E4"/>
    <mergeCell ref="F4:G4"/>
    <mergeCell ref="H4:I4"/>
    <mergeCell ref="J4:K4"/>
    <mergeCell ref="D5:E5"/>
    <mergeCell ref="F5:G5"/>
    <mergeCell ref="H5:I5"/>
    <mergeCell ref="J5:K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70" zoomScaleNormal="70" workbookViewId="0">
      <selection activeCell="E31" sqref="E31"/>
    </sheetView>
  </sheetViews>
  <sheetFormatPr defaultRowHeight="15" x14ac:dyDescent="0.25"/>
  <cols>
    <col min="4" max="5" width="13.140625" bestFit="1" customWidth="1"/>
    <col min="6" max="6" width="12.85546875" bestFit="1" customWidth="1"/>
    <col min="7" max="7" width="13.140625" bestFit="1" customWidth="1"/>
  </cols>
  <sheetData>
    <row r="1" spans="1:7" x14ac:dyDescent="0.25">
      <c r="A1" t="s">
        <v>116</v>
      </c>
    </row>
    <row r="3" spans="1:7" x14ac:dyDescent="0.25">
      <c r="A3" t="s">
        <v>117</v>
      </c>
    </row>
    <row r="5" spans="1:7" x14ac:dyDescent="0.25">
      <c r="D5" t="s">
        <v>87</v>
      </c>
      <c r="E5" t="s">
        <v>88</v>
      </c>
      <c r="F5" t="s">
        <v>89</v>
      </c>
      <c r="G5" t="s">
        <v>90</v>
      </c>
    </row>
    <row r="6" spans="1:7" x14ac:dyDescent="0.25">
      <c r="A6" s="5" t="s">
        <v>118</v>
      </c>
      <c r="B6" s="5"/>
      <c r="C6" s="5"/>
      <c r="D6" s="2">
        <v>12000</v>
      </c>
      <c r="E6" s="2">
        <v>14000</v>
      </c>
      <c r="F6" s="2">
        <v>11000</v>
      </c>
      <c r="G6" s="2">
        <v>10000</v>
      </c>
    </row>
    <row r="9" spans="1:7" x14ac:dyDescent="0.25">
      <c r="B9" t="s">
        <v>119</v>
      </c>
      <c r="F9" s="2">
        <v>2.75</v>
      </c>
    </row>
    <row r="10" spans="1:7" x14ac:dyDescent="0.25">
      <c r="B10" t="s">
        <v>120</v>
      </c>
      <c r="F10" s="2">
        <v>12000</v>
      </c>
    </row>
    <row r="11" spans="1:7" x14ac:dyDescent="0.25">
      <c r="C11" t="s">
        <v>121</v>
      </c>
      <c r="F11" s="7">
        <v>40000</v>
      </c>
    </row>
    <row r="12" spans="1:7" x14ac:dyDescent="0.25">
      <c r="C12" t="s">
        <v>122</v>
      </c>
      <c r="F12" s="2">
        <v>16000</v>
      </c>
    </row>
    <row r="13" spans="1:7" x14ac:dyDescent="0.25">
      <c r="C13" t="s">
        <v>123</v>
      </c>
      <c r="F13" s="2">
        <v>6000</v>
      </c>
    </row>
    <row r="14" spans="1:7" x14ac:dyDescent="0.25">
      <c r="C14" t="s">
        <v>124</v>
      </c>
      <c r="F14" s="2">
        <v>6000</v>
      </c>
    </row>
    <row r="17" spans="1:13" x14ac:dyDescent="0.25">
      <c r="A17" t="s">
        <v>20</v>
      </c>
    </row>
    <row r="18" spans="1:13" x14ac:dyDescent="0.25">
      <c r="A18" t="s">
        <v>125</v>
      </c>
    </row>
    <row r="20" spans="1:13" x14ac:dyDescent="0.25">
      <c r="A20" s="5"/>
      <c r="B20" s="5"/>
      <c r="C20" s="5"/>
      <c r="D20" s="5" t="str">
        <f>D5</f>
        <v>1st Quarter</v>
      </c>
      <c r="E20" s="5"/>
      <c r="F20" s="5" t="str">
        <f>E5</f>
        <v>2nd Quarter</v>
      </c>
      <c r="G20" s="5"/>
      <c r="H20" s="5" t="str">
        <f>F5</f>
        <v>3rd Quarter</v>
      </c>
      <c r="I20" s="5"/>
      <c r="J20" s="5" t="str">
        <f>G5</f>
        <v>4th Quarter</v>
      </c>
      <c r="K20" s="5"/>
      <c r="L20" s="5" t="s">
        <v>114</v>
      </c>
      <c r="M20" s="5"/>
    </row>
    <row r="21" spans="1:13" x14ac:dyDescent="0.25">
      <c r="A21" s="9" t="s">
        <v>126</v>
      </c>
      <c r="B21" s="9"/>
      <c r="C21" s="9"/>
      <c r="D21" s="11">
        <f>D6</f>
        <v>12000</v>
      </c>
      <c r="E21" s="11"/>
      <c r="F21" s="11">
        <f>E6</f>
        <v>14000</v>
      </c>
      <c r="G21" s="11"/>
      <c r="H21" s="11">
        <f>F6</f>
        <v>11000</v>
      </c>
      <c r="I21" s="11"/>
      <c r="J21" s="11">
        <f>G6</f>
        <v>10000</v>
      </c>
      <c r="K21" s="11"/>
      <c r="L21" s="11">
        <f>SUM(D21:K21)</f>
        <v>47000</v>
      </c>
      <c r="M21" s="11"/>
    </row>
    <row r="22" spans="1:13" x14ac:dyDescent="0.25">
      <c r="A22" s="9" t="s">
        <v>127</v>
      </c>
      <c r="B22" s="9"/>
      <c r="C22" s="9"/>
      <c r="D22" s="11">
        <f>F9</f>
        <v>2.75</v>
      </c>
      <c r="E22" s="11"/>
      <c r="F22" s="11">
        <f>F9</f>
        <v>2.75</v>
      </c>
      <c r="G22" s="11"/>
      <c r="H22" s="11">
        <f>F9</f>
        <v>2.75</v>
      </c>
      <c r="I22" s="11"/>
      <c r="J22" s="11">
        <f>F9</f>
        <v>2.75</v>
      </c>
      <c r="K22" s="11"/>
      <c r="L22" s="11">
        <f>F9</f>
        <v>2.75</v>
      </c>
      <c r="M22" s="11"/>
    </row>
    <row r="23" spans="1:13" x14ac:dyDescent="0.25">
      <c r="A23" s="9" t="s">
        <v>128</v>
      </c>
      <c r="B23" s="9"/>
      <c r="C23" s="9"/>
      <c r="D23" s="11">
        <f>D22*D21</f>
        <v>33000</v>
      </c>
      <c r="E23" s="11"/>
      <c r="F23" s="11">
        <f t="shared" ref="F23" si="0">F22*F21</f>
        <v>38500</v>
      </c>
      <c r="G23" s="11"/>
      <c r="H23" s="11">
        <f t="shared" ref="H23" si="1">H22*H21</f>
        <v>30250</v>
      </c>
      <c r="I23" s="11"/>
      <c r="J23" s="11">
        <f t="shared" ref="J23" si="2">J22*J21</f>
        <v>27500</v>
      </c>
      <c r="K23" s="11"/>
      <c r="L23" s="11">
        <f t="shared" ref="L23" si="3">L22*L21</f>
        <v>129250</v>
      </c>
      <c r="M23" s="11"/>
    </row>
    <row r="24" spans="1:13" x14ac:dyDescent="0.25">
      <c r="A24" s="9" t="s">
        <v>129</v>
      </c>
      <c r="B24" s="9"/>
      <c r="C24" s="9"/>
      <c r="D24" s="11">
        <f>F10+F11+F12</f>
        <v>68000</v>
      </c>
      <c r="E24" s="11"/>
      <c r="F24" s="11">
        <f>SUM(F10:F13)</f>
        <v>74000</v>
      </c>
      <c r="G24" s="11"/>
      <c r="H24" s="11">
        <f>D24+F14</f>
        <v>74000</v>
      </c>
      <c r="I24" s="11"/>
      <c r="J24" s="11">
        <f>SUM(F10:F13)</f>
        <v>74000</v>
      </c>
      <c r="K24" s="11"/>
      <c r="L24" s="11">
        <f>SUM(D24:K24)</f>
        <v>290000</v>
      </c>
      <c r="M24" s="11"/>
    </row>
    <row r="25" spans="1:13" x14ac:dyDescent="0.25">
      <c r="A25" s="9" t="s">
        <v>130</v>
      </c>
      <c r="B25" s="9"/>
      <c r="C25" s="9"/>
      <c r="D25" s="11">
        <f>D23+D24</f>
        <v>101000</v>
      </c>
      <c r="E25" s="11"/>
      <c r="F25" s="11">
        <f t="shared" ref="F25" si="4">F23+F24</f>
        <v>112500</v>
      </c>
      <c r="G25" s="11"/>
      <c r="H25" s="11">
        <f t="shared" ref="H25" si="5">H23+H24</f>
        <v>104250</v>
      </c>
      <c r="I25" s="11"/>
      <c r="J25" s="11">
        <f t="shared" ref="J25" si="6">J23+J24</f>
        <v>101500</v>
      </c>
      <c r="K25" s="11"/>
      <c r="L25" s="11">
        <f t="shared" ref="L25" si="7">L23+L24</f>
        <v>419250</v>
      </c>
      <c r="M25" s="11"/>
    </row>
    <row r="26" spans="1:13" x14ac:dyDescent="0.25">
      <c r="A26" s="9" t="s">
        <v>131</v>
      </c>
      <c r="B26" s="9"/>
      <c r="C26" s="9"/>
      <c r="D26" s="11">
        <f>F12</f>
        <v>16000</v>
      </c>
      <c r="E26" s="11"/>
      <c r="F26" s="11">
        <f>F12</f>
        <v>16000</v>
      </c>
      <c r="G26" s="11"/>
      <c r="H26" s="11">
        <f>F12</f>
        <v>16000</v>
      </c>
      <c r="I26" s="11"/>
      <c r="J26" s="11">
        <f>F12</f>
        <v>16000</v>
      </c>
      <c r="K26" s="11"/>
      <c r="L26" s="11">
        <f>SUM(D26:K26)</f>
        <v>64000</v>
      </c>
      <c r="M26" s="11"/>
    </row>
    <row r="27" spans="1:13" x14ac:dyDescent="0.25">
      <c r="A27" s="9" t="s">
        <v>132</v>
      </c>
      <c r="B27" s="9"/>
      <c r="C27" s="9"/>
      <c r="D27" s="11">
        <f>D25-D26</f>
        <v>85000</v>
      </c>
      <c r="E27" s="11"/>
      <c r="F27" s="11">
        <f t="shared" ref="F27" si="8">F25-F26</f>
        <v>96500</v>
      </c>
      <c r="G27" s="11"/>
      <c r="H27" s="11">
        <f t="shared" ref="H27" si="9">H25-H26</f>
        <v>88250</v>
      </c>
      <c r="I27" s="11"/>
      <c r="J27" s="11">
        <f t="shared" ref="J27" si="10">J25-J26</f>
        <v>85500</v>
      </c>
      <c r="K27" s="11"/>
      <c r="L27" s="11">
        <f t="shared" ref="L27" si="11">L25-L26</f>
        <v>355250</v>
      </c>
      <c r="M27" s="11"/>
    </row>
    <row r="28" spans="1:13" x14ac:dyDescent="0.25">
      <c r="A28" s="5"/>
      <c r="B28" s="5"/>
      <c r="C28" s="5"/>
    </row>
    <row r="29" spans="1:13" x14ac:dyDescent="0.25">
      <c r="A29" s="5"/>
      <c r="B29" s="5"/>
      <c r="C29" s="5"/>
    </row>
    <row r="30" spans="1:13" x14ac:dyDescent="0.25">
      <c r="A30" s="5"/>
      <c r="B30" s="5"/>
      <c r="C30" s="5"/>
    </row>
    <row r="31" spans="1:13" x14ac:dyDescent="0.25">
      <c r="A31" s="5"/>
      <c r="B31" s="5"/>
      <c r="C31" s="5"/>
    </row>
    <row r="32" spans="1:13" x14ac:dyDescent="0.25">
      <c r="A32" s="5"/>
      <c r="B32" s="5"/>
      <c r="C32" s="5"/>
    </row>
  </sheetData>
  <mergeCells count="54">
    <mergeCell ref="L23:M23"/>
    <mergeCell ref="L24:M24"/>
    <mergeCell ref="L25:M25"/>
    <mergeCell ref="L26:M26"/>
    <mergeCell ref="L27:M27"/>
    <mergeCell ref="H26:I26"/>
    <mergeCell ref="H27:I27"/>
    <mergeCell ref="J21:K21"/>
    <mergeCell ref="J22:K22"/>
    <mergeCell ref="J23:K23"/>
    <mergeCell ref="J24:K24"/>
    <mergeCell ref="J25:K25"/>
    <mergeCell ref="J26:K26"/>
    <mergeCell ref="J27:K27"/>
    <mergeCell ref="F23:G23"/>
    <mergeCell ref="F24:G24"/>
    <mergeCell ref="F25:G25"/>
    <mergeCell ref="F26:G26"/>
    <mergeCell ref="F27:G27"/>
    <mergeCell ref="H21:I21"/>
    <mergeCell ref="H22:I22"/>
    <mergeCell ref="H23:I23"/>
    <mergeCell ref="H24:I24"/>
    <mergeCell ref="H25:I25"/>
    <mergeCell ref="F20:G20"/>
    <mergeCell ref="H20:I20"/>
    <mergeCell ref="J20:K20"/>
    <mergeCell ref="L20:M20"/>
    <mergeCell ref="F21:G21"/>
    <mergeCell ref="F22:G22"/>
    <mergeCell ref="L21:M21"/>
    <mergeCell ref="L22:M22"/>
    <mergeCell ref="A30:C30"/>
    <mergeCell ref="A31:C31"/>
    <mergeCell ref="A32:C32"/>
    <mergeCell ref="D21:E21"/>
    <mergeCell ref="D22:E22"/>
    <mergeCell ref="D23:E23"/>
    <mergeCell ref="D24:E24"/>
    <mergeCell ref="D25:E25"/>
    <mergeCell ref="D26:E26"/>
    <mergeCell ref="D27:E27"/>
    <mergeCell ref="A24:C24"/>
    <mergeCell ref="A25:C25"/>
    <mergeCell ref="A26:C26"/>
    <mergeCell ref="A27:C27"/>
    <mergeCell ref="A28:C28"/>
    <mergeCell ref="A29:C29"/>
    <mergeCell ref="A6:C6"/>
    <mergeCell ref="A20:C20"/>
    <mergeCell ref="D20:E20"/>
    <mergeCell ref="A21:C21"/>
    <mergeCell ref="A22:C22"/>
    <mergeCell ref="A23:C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85" zoomScaleNormal="85" workbookViewId="0">
      <selection activeCell="C23" sqref="C23"/>
    </sheetView>
  </sheetViews>
  <sheetFormatPr defaultRowHeight="15" x14ac:dyDescent="0.25"/>
  <cols>
    <col min="6" max="6" width="11.5703125" bestFit="1" customWidth="1"/>
    <col min="7" max="8" width="12.5703125" bestFit="1" customWidth="1"/>
    <col min="9" max="9" width="11.5703125" bestFit="1" customWidth="1"/>
    <col min="10" max="10" width="12.5703125" bestFit="1" customWidth="1"/>
  </cols>
  <sheetData>
    <row r="1" spans="1:10" x14ac:dyDescent="0.25">
      <c r="A1" t="s">
        <v>133</v>
      </c>
    </row>
    <row r="3" spans="1:10" x14ac:dyDescent="0.25">
      <c r="A3" t="s">
        <v>135</v>
      </c>
    </row>
    <row r="5" spans="1:10" x14ac:dyDescent="0.25">
      <c r="A5" t="s">
        <v>20</v>
      </c>
    </row>
    <row r="6" spans="1:10" x14ac:dyDescent="0.25">
      <c r="A6" t="s">
        <v>134</v>
      </c>
    </row>
    <row r="8" spans="1:10" x14ac:dyDescent="0.25">
      <c r="F8" t="s">
        <v>15</v>
      </c>
      <c r="G8" t="s">
        <v>16</v>
      </c>
      <c r="H8" t="s">
        <v>17</v>
      </c>
      <c r="I8" t="s">
        <v>18</v>
      </c>
      <c r="J8" t="s">
        <v>19</v>
      </c>
    </row>
    <row r="9" spans="1:10" x14ac:dyDescent="0.25">
      <c r="A9" t="s">
        <v>0</v>
      </c>
      <c r="F9" s="6">
        <v>9000</v>
      </c>
      <c r="G9" s="6">
        <v>5000</v>
      </c>
      <c r="H9" s="6">
        <v>5000</v>
      </c>
      <c r="I9" s="6">
        <v>5000</v>
      </c>
      <c r="J9" s="6">
        <v>9000</v>
      </c>
    </row>
    <row r="10" spans="1:10" x14ac:dyDescent="0.25">
      <c r="A10" t="s">
        <v>1</v>
      </c>
      <c r="F10" s="6">
        <f>F11-F9</f>
        <v>76000</v>
      </c>
      <c r="G10" s="6">
        <f>G11-G9</f>
        <v>104900</v>
      </c>
      <c r="H10" s="6">
        <v>125000</v>
      </c>
      <c r="I10" s="6">
        <f>J10-H10-G10-F10</f>
        <v>85100</v>
      </c>
      <c r="J10" s="6">
        <v>391000</v>
      </c>
    </row>
    <row r="11" spans="1:10" x14ac:dyDescent="0.25">
      <c r="A11" t="s">
        <v>2</v>
      </c>
      <c r="F11" s="6">
        <v>85000</v>
      </c>
      <c r="G11" s="6">
        <f>G17-100</f>
        <v>109900</v>
      </c>
      <c r="H11" s="6">
        <f>H9+H10</f>
        <v>130000</v>
      </c>
      <c r="I11" s="6">
        <f>I10+I9</f>
        <v>90100</v>
      </c>
      <c r="J11" s="6">
        <f>J10+J9</f>
        <v>400000</v>
      </c>
    </row>
    <row r="12" spans="1:10" x14ac:dyDescent="0.25">
      <c r="A12" t="s">
        <v>3</v>
      </c>
      <c r="F12" s="6"/>
      <c r="G12" s="6"/>
      <c r="H12" s="6"/>
      <c r="I12" s="6"/>
      <c r="J12" s="6"/>
    </row>
    <row r="13" spans="1:10" x14ac:dyDescent="0.25">
      <c r="A13" t="s">
        <v>4</v>
      </c>
      <c r="F13" s="6">
        <v>40000</v>
      </c>
      <c r="G13" s="6">
        <v>58000</v>
      </c>
      <c r="H13" s="6">
        <f>H17-H16-H15-H14</f>
        <v>36000</v>
      </c>
      <c r="I13" s="6">
        <v>32000</v>
      </c>
      <c r="J13" s="6">
        <f>SUM(F13:I13)</f>
        <v>166000</v>
      </c>
    </row>
    <row r="14" spans="1:10" x14ac:dyDescent="0.25">
      <c r="A14" t="s">
        <v>5</v>
      </c>
      <c r="F14" s="6">
        <f>F17-F16-F15-F13</f>
        <v>36000</v>
      </c>
      <c r="G14" s="6">
        <v>42000</v>
      </c>
      <c r="H14" s="6">
        <v>54000</v>
      </c>
      <c r="I14" s="6">
        <f>J14-H14-G14-F14</f>
        <v>48000</v>
      </c>
      <c r="J14" s="6">
        <v>180000</v>
      </c>
    </row>
    <row r="15" spans="1:10" x14ac:dyDescent="0.25">
      <c r="A15" t="s">
        <v>6</v>
      </c>
      <c r="F15" s="6">
        <v>10000</v>
      </c>
      <c r="G15" s="6">
        <v>8000</v>
      </c>
      <c r="H15" s="6">
        <v>8000</v>
      </c>
      <c r="I15" s="6">
        <f>I17-I16-I14-I13</f>
        <v>10000</v>
      </c>
      <c r="J15" s="6">
        <v>36000</v>
      </c>
    </row>
    <row r="16" spans="1:10" x14ac:dyDescent="0.25">
      <c r="A16" t="s">
        <v>7</v>
      </c>
      <c r="F16" s="6">
        <v>2000</v>
      </c>
      <c r="G16" s="6">
        <v>2000</v>
      </c>
      <c r="H16" s="6">
        <v>2000</v>
      </c>
      <c r="I16" s="6">
        <v>2000</v>
      </c>
      <c r="J16" s="6">
        <f>SUM(F16:I16)</f>
        <v>8000</v>
      </c>
    </row>
    <row r="17" spans="1:10" x14ac:dyDescent="0.25">
      <c r="A17" t="s">
        <v>8</v>
      </c>
      <c r="F17" s="6">
        <f>F11-F18</f>
        <v>88000</v>
      </c>
      <c r="G17" s="6">
        <v>110000</v>
      </c>
      <c r="H17" s="6">
        <f>H11-H18</f>
        <v>100000</v>
      </c>
      <c r="I17" s="6">
        <f>J17-H17-G17-F17</f>
        <v>92000</v>
      </c>
      <c r="J17" s="6">
        <f>J11-J18</f>
        <v>390000</v>
      </c>
    </row>
    <row r="18" spans="1:10" x14ac:dyDescent="0.25">
      <c r="A18" t="s">
        <v>9</v>
      </c>
      <c r="F18" s="6">
        <v>-3000</v>
      </c>
      <c r="G18" s="6">
        <f>J18-I18-H18-F18</f>
        <v>-15100</v>
      </c>
      <c r="H18" s="6">
        <v>30000</v>
      </c>
      <c r="I18" s="6">
        <f>I11-I17</f>
        <v>-1900</v>
      </c>
      <c r="J18" s="6">
        <v>10000</v>
      </c>
    </row>
    <row r="19" spans="1:10" x14ac:dyDescent="0.25">
      <c r="A19" t="s">
        <v>10</v>
      </c>
      <c r="F19" s="6"/>
      <c r="G19" s="6"/>
      <c r="H19" s="6"/>
      <c r="I19" s="6"/>
      <c r="J19" s="6"/>
    </row>
    <row r="20" spans="1:10" x14ac:dyDescent="0.25">
      <c r="A20" t="s">
        <v>11</v>
      </c>
      <c r="F20" s="6">
        <f>-F18+-F18</f>
        <v>6000</v>
      </c>
      <c r="G20" s="6">
        <v>20000</v>
      </c>
      <c r="H20" s="6">
        <v>0</v>
      </c>
      <c r="I20" s="6">
        <v>0</v>
      </c>
      <c r="J20" s="6">
        <f>SUM(F20:I20)</f>
        <v>26000</v>
      </c>
    </row>
    <row r="21" spans="1:10" x14ac:dyDescent="0.25">
      <c r="A21" t="s">
        <v>12</v>
      </c>
      <c r="F21" s="6">
        <v>0</v>
      </c>
      <c r="G21" s="6">
        <f>G18-G9</f>
        <v>-20100</v>
      </c>
      <c r="H21" s="6">
        <f>H18-H9</f>
        <v>25000</v>
      </c>
      <c r="I21" s="6">
        <v>-7000</v>
      </c>
      <c r="J21" s="6">
        <f>J18-J9</f>
        <v>1000</v>
      </c>
    </row>
    <row r="22" spans="1:10" x14ac:dyDescent="0.25">
      <c r="A22" t="s">
        <v>13</v>
      </c>
      <c r="F22" s="6"/>
      <c r="G22" s="6"/>
      <c r="H22" s="6"/>
      <c r="I22" s="6"/>
      <c r="J22" s="6"/>
    </row>
    <row r="23" spans="1:10" x14ac:dyDescent="0.25">
      <c r="A23" t="s">
        <v>14</v>
      </c>
      <c r="F23" s="6">
        <f>F20+F18</f>
        <v>3000</v>
      </c>
      <c r="G23" s="6">
        <f t="shared" ref="G23:I23" si="0">G20+G18</f>
        <v>4900</v>
      </c>
      <c r="H23" s="6">
        <f t="shared" si="0"/>
        <v>30000</v>
      </c>
      <c r="I23" s="6">
        <f t="shared" si="0"/>
        <v>-1900</v>
      </c>
      <c r="J23" s="6">
        <v>6000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Question 1 answer</vt:lpstr>
      <vt:lpstr>Question 2- answer</vt:lpstr>
      <vt:lpstr>Question 3- Answer</vt:lpstr>
      <vt:lpstr>Question 4- answer</vt:lpstr>
      <vt:lpstr>Question 5 - answer </vt:lpstr>
      <vt:lpstr>Question 6 - Answer</vt:lpstr>
      <vt:lpstr>Question 7- answer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dc:creator>
  <cp:lastModifiedBy>Davie</cp:lastModifiedBy>
  <dcterms:created xsi:type="dcterms:W3CDTF">2020-07-31T04:42:19Z</dcterms:created>
  <dcterms:modified xsi:type="dcterms:W3CDTF">2020-07-31T08:29:01Z</dcterms:modified>
</cp:coreProperties>
</file>